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<sst xmlns="http://schemas.openxmlformats.org/spreadsheetml/2006/main" count="115" uniqueCount="93">
  <si>
    <t>CROPS</t>
  </si>
  <si>
    <t>Yield:</t>
  </si>
  <si>
    <t>Yield:lbs/</t>
  </si>
  <si>
    <t>Measured</t>
  </si>
  <si>
    <t>Calories/</t>
  </si>
  <si>
    <t>Sq. Ft.</t>
  </si>
  <si>
    <t>L M H</t>
  </si>
  <si>
    <t>100 sq.ft.</t>
  </si>
  <si>
    <t>Wt lbs</t>
  </si>
  <si>
    <t>lb</t>
  </si>
  <si>
    <t>Calories</t>
  </si>
  <si>
    <t>M</t>
  </si>
  <si>
    <t>onion: sets</t>
  </si>
  <si>
    <t>L</t>
  </si>
  <si>
    <t>lettuce sp</t>
  </si>
  <si>
    <t>spinach</t>
  </si>
  <si>
    <t>beets: roots</t>
  </si>
  <si>
    <t xml:space="preserve">beets: greens  </t>
  </si>
  <si>
    <t>carrots</t>
  </si>
  <si>
    <t>collards</t>
  </si>
  <si>
    <t>parsley</t>
  </si>
  <si>
    <t>dill</t>
  </si>
  <si>
    <t>garlic</t>
  </si>
  <si>
    <t>tomatoes</t>
  </si>
  <si>
    <t>tomatillos</t>
  </si>
  <si>
    <t>caraway</t>
  </si>
  <si>
    <t>cilantro</t>
  </si>
  <si>
    <t>basil (8”)</t>
  </si>
  <si>
    <t>peppers</t>
  </si>
  <si>
    <t>peas</t>
  </si>
  <si>
    <t>pole beans</t>
  </si>
  <si>
    <t>corn</t>
  </si>
  <si>
    <t>Raspberries:black</t>
  </si>
  <si>
    <t>Raspberries:red</t>
  </si>
  <si>
    <t>Summer Total:</t>
  </si>
  <si>
    <t>Winter Crops</t>
  </si>
  <si>
    <t>bng onions</t>
  </si>
  <si>
    <t>beets</t>
  </si>
  <si>
    <t xml:space="preserve">carrots: </t>
  </si>
  <si>
    <t>cilantro (5”)</t>
  </si>
  <si>
    <t>kale:Pentlnd</t>
  </si>
  <si>
    <t>lettuce</t>
  </si>
  <si>
    <t>tatsoi (10”)</t>
  </si>
  <si>
    <t>mache (4”)</t>
  </si>
  <si>
    <t>Winter Total:</t>
  </si>
  <si>
    <t>Year Total:</t>
  </si>
  <si>
    <t>Year Reqts for Two:</t>
  </si>
  <si>
    <t>Fruit Crops</t>
  </si>
  <si>
    <t>Strawberries</t>
  </si>
  <si>
    <t>Blueberries</t>
  </si>
  <si>
    <t>Raspberries: fall red</t>
  </si>
  <si>
    <t>Gooseberries (est)</t>
  </si>
  <si>
    <t>Grapes (est)</t>
  </si>
  <si>
    <t>Apples (est)</t>
  </si>
  <si>
    <t>Pears (est)</t>
  </si>
  <si>
    <t>Protein</t>
  </si>
  <si>
    <t>gms</t>
  </si>
  <si>
    <t>gms/lb</t>
  </si>
  <si>
    <t>brussels spr(18”)</t>
  </si>
  <si>
    <t xml:space="preserve">Note 2: Actual yield data used if available; otherwise, estimated based on Jeavons L-M-H data.  </t>
  </si>
  <si>
    <t>Summer Crops</t>
  </si>
  <si>
    <t>Peaches (est)</t>
  </si>
  <si>
    <t xml:space="preserve">burdock </t>
  </si>
  <si>
    <t xml:space="preserve">parsnips </t>
  </si>
  <si>
    <t>% yr reqts for two:</t>
  </si>
  <si>
    <t>Paw Paws</t>
  </si>
  <si>
    <t xml:space="preserve">Rasp: old blackhwk </t>
  </si>
  <si>
    <t>dry beans-VT+MS</t>
  </si>
  <si>
    <t>dry beans-IH</t>
  </si>
  <si>
    <t>horseradish</t>
  </si>
  <si>
    <t>rutabaga</t>
  </si>
  <si>
    <t>sweet potatoes</t>
  </si>
  <si>
    <t>Currants (est)</t>
  </si>
  <si>
    <t>Nanking cher (est)</t>
  </si>
  <si>
    <t>asparagus</t>
  </si>
  <si>
    <t xml:space="preserve">sq.ft. </t>
  </si>
  <si>
    <t>Sour cherry-Bali</t>
  </si>
  <si>
    <t>&gt; 300</t>
  </si>
  <si>
    <t>potatoes, Irish</t>
  </si>
  <si>
    <t>increase?</t>
  </si>
  <si>
    <t xml:space="preserve"> </t>
  </si>
  <si>
    <t>Caloric Content of Food Grown at Neo-Terra   2014                 file= Garden/Calories14.xls</t>
  </si>
  <si>
    <t xml:space="preserve">Note 3: I debited caloric or protein totals by refuse % where significant. </t>
  </si>
  <si>
    <t>Grapes 8 qt juice</t>
  </si>
  <si>
    <t>&gt;3000</t>
  </si>
  <si>
    <t xml:space="preserve">Note 1: Protein total in column I is uncomplemented and should perhaps be depreciated by a </t>
  </si>
  <si>
    <t xml:space="preserve">            small amount, following Lappe</t>
  </si>
  <si>
    <t>cucumber</t>
  </si>
  <si>
    <t>onion: bunching</t>
  </si>
  <si>
    <t>squash, summer</t>
  </si>
  <si>
    <t>squash, winter</t>
  </si>
  <si>
    <t>Gumi (est)</t>
  </si>
  <si>
    <t>Juneberries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</si>
</sst>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33" borderId="0" xfId="0" applyNumberFormat="1" applyFont="1" applyFill="1" applyAlignment="1">
      <alignment horizontal="right"/>
    </xf>
    <xf numFmtId="1" fontId="0" fillId="19" borderId="0" xfId="0" applyNumberFormat="1" applyFill="1" applyAlignment="1">
      <alignment/>
    </xf>
    <xf numFmtId="1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 horizontal="right"/>
    </xf>
    <xf numFmtId="0" fontId="0" fillId="12" borderId="0" xfId="0" applyFill="1" applyAlignment="1">
      <alignment/>
    </xf>
    <xf numFmtId="0" fontId="0" fillId="14" borderId="0" xfId="0" applyFont="1" applyFill="1" applyAlignment="1">
      <alignment/>
    </xf>
    <xf numFmtId="0" fontId="0" fillId="12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ill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58">
      <selection activeCell="M45" sqref="M45"/>
    </sheetView>
  </sheetViews>
  <sheetFormatPr defaultColWidth="9.140625" defaultRowHeight="12.75"/>
  <cols>
    <col min="1" max="1" width="16.7109375" style="0" customWidth="1"/>
    <col min="2" max="2" width="9.140625" style="3" customWidth="1"/>
    <col min="3" max="3" width="6.7109375" style="4" customWidth="1"/>
    <col min="4" max="6" width="9.140625" style="3" customWidth="1"/>
    <col min="7" max="7" width="9.140625" style="12" customWidth="1"/>
    <col min="8" max="9" width="9.140625" style="14" customWidth="1"/>
    <col min="10" max="10" width="9.140625" style="37" customWidth="1"/>
  </cols>
  <sheetData>
    <row r="1" spans="1:10" s="1" customFormat="1" ht="12.75">
      <c r="A1" s="7" t="s">
        <v>81</v>
      </c>
      <c r="B1" s="5"/>
      <c r="C1" s="6"/>
      <c r="D1" s="5"/>
      <c r="E1" s="5"/>
      <c r="F1" s="5"/>
      <c r="G1" s="17"/>
      <c r="H1" s="18"/>
      <c r="I1" s="18"/>
      <c r="J1" s="36"/>
    </row>
    <row r="2" spans="1:10" s="15" customFormat="1" ht="12.75">
      <c r="A2" s="15" t="s">
        <v>85</v>
      </c>
      <c r="B2" s="16"/>
      <c r="C2" s="16"/>
      <c r="D2" s="16"/>
      <c r="E2" s="16"/>
      <c r="F2" s="16"/>
      <c r="G2" s="22"/>
      <c r="H2" s="23"/>
      <c r="I2" s="23"/>
      <c r="J2" s="37"/>
    </row>
    <row r="3" spans="1:10" s="15" customFormat="1" ht="12.75">
      <c r="A3" s="15" t="s">
        <v>86</v>
      </c>
      <c r="B3" s="16"/>
      <c r="C3" s="16"/>
      <c r="D3" s="16"/>
      <c r="E3" s="16"/>
      <c r="F3" s="16"/>
      <c r="G3" s="22"/>
      <c r="H3" s="23"/>
      <c r="I3" s="23"/>
      <c r="J3" s="37"/>
    </row>
    <row r="4" ht="12.75">
      <c r="A4" t="s">
        <v>59</v>
      </c>
    </row>
    <row r="5" spans="1:11" ht="12.75">
      <c r="A5" t="s">
        <v>82</v>
      </c>
      <c r="G5" s="41" t="s">
        <v>84</v>
      </c>
      <c r="J5" s="38" t="s">
        <v>77</v>
      </c>
      <c r="K5" s="44" t="s">
        <v>79</v>
      </c>
    </row>
    <row r="6" spans="1:10" s="7" customFormat="1" ht="12.75">
      <c r="A6" s="7" t="s">
        <v>0</v>
      </c>
      <c r="B6" s="25"/>
      <c r="C6" s="30" t="s">
        <v>1</v>
      </c>
      <c r="D6" s="30" t="s">
        <v>2</v>
      </c>
      <c r="E6" s="30" t="s">
        <v>3</v>
      </c>
      <c r="F6" s="30" t="s">
        <v>4</v>
      </c>
      <c r="G6" s="31"/>
      <c r="H6" s="32" t="s">
        <v>55</v>
      </c>
      <c r="I6" s="32" t="s">
        <v>55</v>
      </c>
      <c r="J6" s="30" t="s">
        <v>4</v>
      </c>
    </row>
    <row r="7" spans="1:10" s="8" customFormat="1" ht="12.75">
      <c r="A7" s="7" t="s">
        <v>60</v>
      </c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1" t="s">
        <v>10</v>
      </c>
      <c r="H7" s="32" t="s">
        <v>57</v>
      </c>
      <c r="I7" s="32" t="s">
        <v>56</v>
      </c>
      <c r="J7" s="30" t="s">
        <v>75</v>
      </c>
    </row>
    <row r="8" spans="1:11" s="8" customFormat="1" ht="12.75">
      <c r="A8" s="8" t="s">
        <v>74</v>
      </c>
      <c r="B8" s="33">
        <v>35</v>
      </c>
      <c r="C8" s="10" t="s">
        <v>13</v>
      </c>
      <c r="D8" s="33">
        <v>9.5</v>
      </c>
      <c r="E8" s="33"/>
      <c r="F8" s="33">
        <v>66</v>
      </c>
      <c r="G8" s="34">
        <f aca="true" t="shared" si="0" ref="G8:G39">PRODUCT(B8,D8/100,F8)</f>
        <v>219.45000000000002</v>
      </c>
      <c r="H8" s="35">
        <v>6.4</v>
      </c>
      <c r="I8" s="35">
        <f aca="true" t="shared" si="1" ref="I8:I41">PRODUCT(B8,D8/100,H8)</f>
        <v>21.28</v>
      </c>
      <c r="J8" s="49">
        <f aca="true" t="shared" si="2" ref="J8:J26">G8/B8</f>
        <v>6.2700000000000005</v>
      </c>
      <c r="K8" s="50"/>
    </row>
    <row r="9" spans="1:10" ht="12.75">
      <c r="A9" t="s">
        <v>27</v>
      </c>
      <c r="B9" s="3">
        <v>15</v>
      </c>
      <c r="G9" s="12">
        <f t="shared" si="0"/>
        <v>0</v>
      </c>
      <c r="I9" s="14">
        <f t="shared" si="1"/>
        <v>0</v>
      </c>
      <c r="J9" s="33">
        <f t="shared" si="2"/>
        <v>0</v>
      </c>
    </row>
    <row r="10" spans="1:11" ht="12.75">
      <c r="A10" t="s">
        <v>30</v>
      </c>
      <c r="B10" s="3">
        <v>33</v>
      </c>
      <c r="D10" s="3">
        <v>90</v>
      </c>
      <c r="F10" s="3">
        <v>128</v>
      </c>
      <c r="G10" s="39">
        <f t="shared" si="0"/>
        <v>3801.6</v>
      </c>
      <c r="H10" s="14">
        <v>7.6</v>
      </c>
      <c r="I10" s="14">
        <f t="shared" si="1"/>
        <v>225.71999999999997</v>
      </c>
      <c r="J10" s="49">
        <f t="shared" si="2"/>
        <v>115.2</v>
      </c>
      <c r="K10" s="53"/>
    </row>
    <row r="11" spans="1:11" ht="12.75">
      <c r="A11" t="s">
        <v>67</v>
      </c>
      <c r="B11" s="3">
        <v>24</v>
      </c>
      <c r="D11" s="3">
        <v>15.8</v>
      </c>
      <c r="F11" s="3">
        <v>1565</v>
      </c>
      <c r="G11" s="39">
        <f t="shared" si="0"/>
        <v>5934.48</v>
      </c>
      <c r="H11" s="14">
        <v>92.5</v>
      </c>
      <c r="I11" s="14">
        <f t="shared" si="1"/>
        <v>350.76</v>
      </c>
      <c r="J11" s="51">
        <f t="shared" si="2"/>
        <v>247.26999999999998</v>
      </c>
      <c r="K11" s="52"/>
    </row>
    <row r="12" spans="1:11" ht="12.75">
      <c r="A12" t="s">
        <v>68</v>
      </c>
      <c r="B12" s="3">
        <v>7</v>
      </c>
      <c r="D12" s="3">
        <v>12</v>
      </c>
      <c r="F12" s="3">
        <v>1565</v>
      </c>
      <c r="G12" s="12">
        <f t="shared" si="0"/>
        <v>1314.6</v>
      </c>
      <c r="H12" s="14">
        <v>92.5</v>
      </c>
      <c r="I12" s="14">
        <f t="shared" si="1"/>
        <v>77.7</v>
      </c>
      <c r="J12" s="49">
        <f t="shared" si="2"/>
        <v>187.79999999999998</v>
      </c>
      <c r="K12" s="53"/>
    </row>
    <row r="13" spans="1:10" ht="12.75">
      <c r="A13" t="s">
        <v>16</v>
      </c>
      <c r="B13" s="3">
        <v>20</v>
      </c>
      <c r="D13" s="3">
        <v>138</v>
      </c>
      <c r="F13" s="3">
        <v>61</v>
      </c>
      <c r="G13" s="12">
        <f t="shared" si="0"/>
        <v>1683.6</v>
      </c>
      <c r="H13" s="14">
        <v>5.6</v>
      </c>
      <c r="I13" s="14">
        <f t="shared" si="1"/>
        <v>154.55999999999997</v>
      </c>
      <c r="J13" s="33">
        <f t="shared" si="2"/>
        <v>84.17999999999999</v>
      </c>
    </row>
    <row r="14" spans="1:10" s="11" customFormat="1" ht="12.75">
      <c r="A14" s="57" t="s">
        <v>58</v>
      </c>
      <c r="B14" s="12">
        <v>27</v>
      </c>
      <c r="C14" s="13" t="s">
        <v>80</v>
      </c>
      <c r="D14" s="12">
        <v>40</v>
      </c>
      <c r="E14" s="12"/>
      <c r="F14" s="12">
        <v>188</v>
      </c>
      <c r="G14" s="48">
        <f t="shared" si="0"/>
        <v>2030.4</v>
      </c>
      <c r="H14" s="14">
        <v>20.4</v>
      </c>
      <c r="I14" s="14">
        <f t="shared" si="1"/>
        <v>220.32</v>
      </c>
      <c r="J14" s="34">
        <f t="shared" si="2"/>
        <v>75.2</v>
      </c>
    </row>
    <row r="15" spans="1:11" s="11" customFormat="1" ht="12.75">
      <c r="A15" s="46" t="s">
        <v>62</v>
      </c>
      <c r="B15" s="12">
        <v>15</v>
      </c>
      <c r="C15" s="13"/>
      <c r="D15" s="12">
        <v>118</v>
      </c>
      <c r="E15" s="12"/>
      <c r="F15" s="12">
        <v>400</v>
      </c>
      <c r="G15" s="39">
        <f t="shared" si="0"/>
        <v>7080</v>
      </c>
      <c r="H15" s="14">
        <v>9.4</v>
      </c>
      <c r="I15" s="14">
        <f t="shared" si="1"/>
        <v>166.38</v>
      </c>
      <c r="J15" s="38">
        <f t="shared" si="2"/>
        <v>472</v>
      </c>
      <c r="K15" s="44" t="s">
        <v>80</v>
      </c>
    </row>
    <row r="16" spans="1:10" ht="12.75">
      <c r="A16" t="s">
        <v>25</v>
      </c>
      <c r="B16" s="3">
        <v>5</v>
      </c>
      <c r="G16" s="12">
        <f t="shared" si="0"/>
        <v>0</v>
      </c>
      <c r="I16" s="14">
        <f t="shared" si="1"/>
        <v>0</v>
      </c>
      <c r="J16" s="33">
        <f t="shared" si="2"/>
        <v>0</v>
      </c>
    </row>
    <row r="17" spans="1:10" ht="12.75">
      <c r="A17" t="s">
        <v>18</v>
      </c>
      <c r="B17" s="3">
        <v>20</v>
      </c>
      <c r="D17" s="3">
        <v>87</v>
      </c>
      <c r="F17" s="3">
        <v>156</v>
      </c>
      <c r="G17" s="48">
        <f t="shared" si="0"/>
        <v>2714.3999999999996</v>
      </c>
      <c r="H17" s="14">
        <v>4.1</v>
      </c>
      <c r="I17" s="14">
        <f t="shared" si="1"/>
        <v>71.33999999999999</v>
      </c>
      <c r="J17" s="33">
        <f t="shared" si="2"/>
        <v>135.71999999999997</v>
      </c>
    </row>
    <row r="18" spans="1:10" ht="12.75">
      <c r="A18" t="s">
        <v>26</v>
      </c>
      <c r="B18" s="3">
        <v>10</v>
      </c>
      <c r="G18" s="12">
        <f t="shared" si="0"/>
        <v>0</v>
      </c>
      <c r="I18" s="14">
        <f t="shared" si="1"/>
        <v>0</v>
      </c>
      <c r="J18" s="33">
        <f t="shared" si="2"/>
        <v>0</v>
      </c>
    </row>
    <row r="19" spans="1:11" ht="12.75">
      <c r="A19" s="46" t="s">
        <v>19</v>
      </c>
      <c r="B19" s="3">
        <v>20</v>
      </c>
      <c r="C19" s="4" t="s">
        <v>11</v>
      </c>
      <c r="D19" s="3">
        <v>191</v>
      </c>
      <c r="F19" s="3">
        <v>181</v>
      </c>
      <c r="G19" s="39">
        <f t="shared" si="0"/>
        <v>6914.199999999999</v>
      </c>
      <c r="H19" s="14">
        <v>16.3</v>
      </c>
      <c r="I19" s="14">
        <f t="shared" si="1"/>
        <v>622.66</v>
      </c>
      <c r="J19" s="38">
        <f t="shared" si="2"/>
        <v>345.7099999999999</v>
      </c>
      <c r="K19" s="42"/>
    </row>
    <row r="20" spans="1:10" ht="12.75">
      <c r="A20" t="s">
        <v>31</v>
      </c>
      <c r="B20" s="3">
        <v>80</v>
      </c>
      <c r="D20" s="3">
        <v>43</v>
      </c>
      <c r="F20" s="3">
        <f>PRODUCT(240,0.55)</f>
        <v>132</v>
      </c>
      <c r="G20" s="39">
        <f t="shared" si="0"/>
        <v>4540.8</v>
      </c>
      <c r="H20" s="14">
        <v>8.7</v>
      </c>
      <c r="I20" s="14">
        <f t="shared" si="1"/>
        <v>299.28</v>
      </c>
      <c r="J20" s="33">
        <f t="shared" si="2"/>
        <v>56.760000000000005</v>
      </c>
    </row>
    <row r="21" spans="1:10" ht="12.75">
      <c r="A21" t="s">
        <v>87</v>
      </c>
      <c r="B21" s="3">
        <v>26</v>
      </c>
      <c r="D21" s="3">
        <v>225</v>
      </c>
      <c r="F21" s="3">
        <v>65</v>
      </c>
      <c r="G21" s="39">
        <f t="shared" si="0"/>
        <v>3802.5</v>
      </c>
      <c r="H21" s="14">
        <v>3.9</v>
      </c>
      <c r="I21" s="14">
        <f t="shared" si="1"/>
        <v>228.15</v>
      </c>
      <c r="J21" s="33">
        <f t="shared" si="2"/>
        <v>146.25</v>
      </c>
    </row>
    <row r="22" spans="1:10" ht="12.75">
      <c r="A22" t="s">
        <v>21</v>
      </c>
      <c r="B22" s="3">
        <v>5</v>
      </c>
      <c r="G22" s="12">
        <f t="shared" si="0"/>
        <v>0</v>
      </c>
      <c r="I22" s="14">
        <f t="shared" si="1"/>
        <v>0</v>
      </c>
      <c r="J22" s="33">
        <f t="shared" si="2"/>
        <v>0</v>
      </c>
    </row>
    <row r="23" spans="1:11" ht="12.75">
      <c r="A23" t="s">
        <v>22</v>
      </c>
      <c r="B23" s="3">
        <v>15</v>
      </c>
      <c r="D23" s="3">
        <v>54</v>
      </c>
      <c r="F23" s="3">
        <v>547</v>
      </c>
      <c r="G23" s="39">
        <f t="shared" si="0"/>
        <v>4430.700000000001</v>
      </c>
      <c r="H23" s="14">
        <v>24.8</v>
      </c>
      <c r="I23" s="14">
        <f t="shared" si="1"/>
        <v>200.88000000000005</v>
      </c>
      <c r="J23" s="38">
        <f t="shared" si="2"/>
        <v>295.38000000000005</v>
      </c>
      <c r="K23" s="42"/>
    </row>
    <row r="24" spans="1:10" ht="12.75">
      <c r="A24" s="46" t="s">
        <v>69</v>
      </c>
      <c r="B24" s="3">
        <v>20</v>
      </c>
      <c r="D24" s="3">
        <v>26</v>
      </c>
      <c r="F24" s="3">
        <v>288</v>
      </c>
      <c r="G24" s="12">
        <f t="shared" si="0"/>
        <v>1497.6000000000001</v>
      </c>
      <c r="H24" s="14">
        <v>14.1</v>
      </c>
      <c r="I24" s="14">
        <f t="shared" si="1"/>
        <v>73.32000000000001</v>
      </c>
      <c r="J24" s="33">
        <f t="shared" si="2"/>
        <v>74.88000000000001</v>
      </c>
    </row>
    <row r="25" spans="1:10" ht="12.75">
      <c r="A25" t="s">
        <v>40</v>
      </c>
      <c r="B25" s="3">
        <v>0</v>
      </c>
      <c r="C25" s="4" t="s">
        <v>11</v>
      </c>
      <c r="D25" s="3">
        <v>114</v>
      </c>
      <c r="F25" s="3">
        <v>288</v>
      </c>
      <c r="G25" s="12">
        <f t="shared" si="0"/>
        <v>0</v>
      </c>
      <c r="H25" s="14">
        <v>14.1</v>
      </c>
      <c r="I25" s="14">
        <f t="shared" si="1"/>
        <v>0</v>
      </c>
      <c r="J25" s="33" t="e">
        <f t="shared" si="2"/>
        <v>#DIV/0!</v>
      </c>
    </row>
    <row r="26" spans="1:10" ht="12.75">
      <c r="A26" t="s">
        <v>14</v>
      </c>
      <c r="B26" s="3">
        <v>40</v>
      </c>
      <c r="C26" s="10" t="s">
        <v>13</v>
      </c>
      <c r="D26" s="3">
        <v>135</v>
      </c>
      <c r="F26" s="3">
        <v>52</v>
      </c>
      <c r="G26" s="48">
        <f t="shared" si="0"/>
        <v>2808</v>
      </c>
      <c r="H26" s="14">
        <v>3.8</v>
      </c>
      <c r="I26" s="14">
        <f t="shared" si="1"/>
        <v>205.2</v>
      </c>
      <c r="J26" s="33">
        <f t="shared" si="2"/>
        <v>70.2</v>
      </c>
    </row>
    <row r="27" spans="1:11" ht="12.75">
      <c r="A27" s="46" t="s">
        <v>88</v>
      </c>
      <c r="B27" s="3">
        <v>7</v>
      </c>
      <c r="C27" s="4" t="s">
        <v>13</v>
      </c>
      <c r="D27" s="3">
        <v>100</v>
      </c>
      <c r="F27" s="3">
        <v>157</v>
      </c>
      <c r="G27" s="48">
        <f t="shared" si="0"/>
        <v>1099</v>
      </c>
      <c r="H27" s="14">
        <v>6.2</v>
      </c>
      <c r="I27" s="14">
        <f t="shared" si="1"/>
        <v>43.4</v>
      </c>
      <c r="J27" s="51">
        <f aca="true" t="shared" si="3" ref="J27:J59">G27/B27</f>
        <v>157</v>
      </c>
      <c r="K27" s="52"/>
    </row>
    <row r="28" spans="1:11" ht="12.75">
      <c r="A28" t="s">
        <v>12</v>
      </c>
      <c r="B28" s="3">
        <v>32</v>
      </c>
      <c r="D28" s="3">
        <v>97</v>
      </c>
      <c r="F28" s="3">
        <v>157</v>
      </c>
      <c r="G28" s="39">
        <f t="shared" si="0"/>
        <v>4873.28</v>
      </c>
      <c r="H28" s="14">
        <v>6.2</v>
      </c>
      <c r="I28" s="14">
        <f t="shared" si="1"/>
        <v>192.448</v>
      </c>
      <c r="J28" s="49">
        <f t="shared" si="3"/>
        <v>152.29</v>
      </c>
      <c r="K28" s="58"/>
    </row>
    <row r="29" spans="1:10" ht="12.75">
      <c r="A29" t="s">
        <v>20</v>
      </c>
      <c r="B29" s="3">
        <v>6</v>
      </c>
      <c r="C29" s="4" t="s">
        <v>11</v>
      </c>
      <c r="D29" s="3">
        <v>45</v>
      </c>
      <c r="F29" s="3">
        <v>200</v>
      </c>
      <c r="G29" s="12">
        <f t="shared" si="0"/>
        <v>540</v>
      </c>
      <c r="H29" s="14">
        <v>16.3</v>
      </c>
      <c r="I29" s="14">
        <f t="shared" si="1"/>
        <v>44.010000000000005</v>
      </c>
      <c r="J29" s="33">
        <f aca="true" t="shared" si="4" ref="J29:J34">G29/B29</f>
        <v>90</v>
      </c>
    </row>
    <row r="30" spans="1:10" ht="12.75">
      <c r="A30" t="s">
        <v>63</v>
      </c>
      <c r="B30" s="3">
        <v>20</v>
      </c>
      <c r="D30" s="3">
        <v>0</v>
      </c>
      <c r="F30" s="3">
        <v>200</v>
      </c>
      <c r="G30" s="55">
        <f t="shared" si="0"/>
        <v>0</v>
      </c>
      <c r="H30" s="14">
        <v>6.6</v>
      </c>
      <c r="I30" s="14">
        <f t="shared" si="1"/>
        <v>0</v>
      </c>
      <c r="J30" s="33">
        <f t="shared" si="4"/>
        <v>0</v>
      </c>
    </row>
    <row r="31" spans="1:10" ht="12.75">
      <c r="A31" t="s">
        <v>29</v>
      </c>
      <c r="B31" s="3">
        <v>40</v>
      </c>
      <c r="D31" s="3">
        <v>40</v>
      </c>
      <c r="F31" s="3">
        <v>145</v>
      </c>
      <c r="G31" s="55">
        <f t="shared" si="0"/>
        <v>2320</v>
      </c>
      <c r="H31" s="14">
        <v>10.9</v>
      </c>
      <c r="I31" s="14">
        <f t="shared" si="1"/>
        <v>174.4</v>
      </c>
      <c r="J31" s="33">
        <f t="shared" si="4"/>
        <v>58</v>
      </c>
    </row>
    <row r="32" spans="1:10" ht="12.75">
      <c r="A32" t="s">
        <v>28</v>
      </c>
      <c r="B32" s="3">
        <v>20</v>
      </c>
      <c r="C32" s="4" t="s">
        <v>11</v>
      </c>
      <c r="D32" s="3">
        <v>83</v>
      </c>
      <c r="F32" s="3">
        <v>112</v>
      </c>
      <c r="G32" s="54">
        <f t="shared" si="0"/>
        <v>1859.1999999999998</v>
      </c>
      <c r="H32" s="14">
        <v>4.8</v>
      </c>
      <c r="I32" s="14">
        <f t="shared" si="1"/>
        <v>79.67999999999999</v>
      </c>
      <c r="J32" s="33">
        <f t="shared" si="4"/>
        <v>92.96</v>
      </c>
    </row>
    <row r="33" spans="1:10" ht="12.75">
      <c r="A33" s="8" t="s">
        <v>78</v>
      </c>
      <c r="B33" s="3">
        <v>0</v>
      </c>
      <c r="D33" s="3">
        <v>101</v>
      </c>
      <c r="F33" s="3">
        <v>279</v>
      </c>
      <c r="G33" s="54">
        <f t="shared" si="0"/>
        <v>0</v>
      </c>
      <c r="H33" s="14">
        <v>7.7</v>
      </c>
      <c r="I33" s="14">
        <f t="shared" si="1"/>
        <v>0</v>
      </c>
      <c r="J33" s="33" t="e">
        <f t="shared" si="4"/>
        <v>#DIV/0!</v>
      </c>
    </row>
    <row r="34" spans="1:10" s="8" customFormat="1" ht="12.75">
      <c r="A34" s="8" t="s">
        <v>70</v>
      </c>
      <c r="B34" s="9">
        <v>20</v>
      </c>
      <c r="C34" s="10"/>
      <c r="D34" s="9">
        <v>48</v>
      </c>
      <c r="E34" s="9"/>
      <c r="F34" s="9">
        <v>177</v>
      </c>
      <c r="G34" s="12">
        <f t="shared" si="0"/>
        <v>1699.2</v>
      </c>
      <c r="H34" s="20">
        <v>4.2</v>
      </c>
      <c r="I34" s="14">
        <f t="shared" si="1"/>
        <v>40.32</v>
      </c>
      <c r="J34" s="33">
        <f t="shared" si="4"/>
        <v>84.96000000000001</v>
      </c>
    </row>
    <row r="35" spans="1:10" ht="12.75">
      <c r="A35" t="s">
        <v>15</v>
      </c>
      <c r="B35" s="3">
        <v>5</v>
      </c>
      <c r="C35" s="4" t="s">
        <v>13</v>
      </c>
      <c r="D35" s="3">
        <v>50</v>
      </c>
      <c r="F35" s="3">
        <v>85</v>
      </c>
      <c r="G35" s="12">
        <f t="shared" si="0"/>
        <v>212.5</v>
      </c>
      <c r="H35" s="14">
        <v>10.5</v>
      </c>
      <c r="I35" s="14">
        <f t="shared" si="1"/>
        <v>26.25</v>
      </c>
      <c r="J35" s="33">
        <f t="shared" si="3"/>
        <v>42.5</v>
      </c>
    </row>
    <row r="36" spans="1:10" ht="12.75">
      <c r="A36" s="8" t="s">
        <v>89</v>
      </c>
      <c r="B36" s="3">
        <v>15</v>
      </c>
      <c r="C36" s="4" t="s">
        <v>11</v>
      </c>
      <c r="D36" s="3">
        <v>237</v>
      </c>
      <c r="F36" s="3">
        <v>73</v>
      </c>
      <c r="G36" s="56">
        <f t="shared" si="0"/>
        <v>2595.15</v>
      </c>
      <c r="H36" s="14">
        <v>5.2</v>
      </c>
      <c r="I36" s="20">
        <f t="shared" si="1"/>
        <v>184.86000000000004</v>
      </c>
      <c r="J36" s="34">
        <f>G36/B36</f>
        <v>173.01000000000002</v>
      </c>
    </row>
    <row r="37" spans="1:10" ht="12.75">
      <c r="A37" t="s">
        <v>90</v>
      </c>
      <c r="B37" s="3">
        <v>50</v>
      </c>
      <c r="D37" s="3">
        <v>71</v>
      </c>
      <c r="F37" s="3">
        <v>171</v>
      </c>
      <c r="G37" s="39">
        <f t="shared" si="0"/>
        <v>6070.5</v>
      </c>
      <c r="H37" s="14">
        <v>4</v>
      </c>
      <c r="I37" s="14">
        <f t="shared" si="1"/>
        <v>142</v>
      </c>
      <c r="J37" s="33">
        <f>G37/B37</f>
        <v>121.41</v>
      </c>
    </row>
    <row r="38" spans="1:11" ht="12.75">
      <c r="A38" t="s">
        <v>71</v>
      </c>
      <c r="B38" s="3">
        <v>40</v>
      </c>
      <c r="D38" s="3">
        <v>155</v>
      </c>
      <c r="F38" s="3">
        <v>375</v>
      </c>
      <c r="G38" s="39">
        <f t="shared" si="0"/>
        <v>23250</v>
      </c>
      <c r="H38" s="14">
        <v>6.6</v>
      </c>
      <c r="I38" s="14">
        <f t="shared" si="1"/>
        <v>409.2</v>
      </c>
      <c r="J38" s="38">
        <f>G38/B38</f>
        <v>581.25</v>
      </c>
      <c r="K38" s="42"/>
    </row>
    <row r="39" spans="1:10" ht="12.75">
      <c r="A39" t="s">
        <v>23</v>
      </c>
      <c r="B39" s="3">
        <v>70</v>
      </c>
      <c r="C39" s="4" t="s">
        <v>13</v>
      </c>
      <c r="D39" s="3">
        <v>100</v>
      </c>
      <c r="F39" s="3">
        <v>100</v>
      </c>
      <c r="G39" s="39">
        <f t="shared" si="0"/>
        <v>7000</v>
      </c>
      <c r="H39" s="14">
        <v>5</v>
      </c>
      <c r="I39" s="14">
        <f t="shared" si="1"/>
        <v>350</v>
      </c>
      <c r="J39" s="33">
        <f t="shared" si="3"/>
        <v>100</v>
      </c>
    </row>
    <row r="40" spans="1:10" ht="12.75">
      <c r="A40" t="s">
        <v>24</v>
      </c>
      <c r="B40" s="3">
        <v>6</v>
      </c>
      <c r="D40" s="3">
        <v>232</v>
      </c>
      <c r="E40" s="3">
        <v>20</v>
      </c>
      <c r="F40" s="3">
        <v>139</v>
      </c>
      <c r="G40" s="48">
        <f>PRODUCT(E40,F40)</f>
        <v>2780</v>
      </c>
      <c r="H40" s="14">
        <v>3.8</v>
      </c>
      <c r="I40" s="14">
        <f t="shared" si="1"/>
        <v>52.895999999999994</v>
      </c>
      <c r="J40" s="38">
        <f t="shared" si="3"/>
        <v>463.3333333333333</v>
      </c>
    </row>
    <row r="41" spans="1:10" ht="12.75">
      <c r="A41" s="7" t="s">
        <v>47</v>
      </c>
      <c r="I41" s="14">
        <f t="shared" si="1"/>
        <v>0</v>
      </c>
      <c r="J41" s="33"/>
    </row>
    <row r="42" spans="1:11" s="8" customFormat="1" ht="12.75">
      <c r="A42" s="8" t="s">
        <v>53</v>
      </c>
      <c r="B42" s="9">
        <v>113</v>
      </c>
      <c r="C42" s="10"/>
      <c r="D42" s="9"/>
      <c r="E42" s="9">
        <v>0</v>
      </c>
      <c r="F42" s="9">
        <v>242</v>
      </c>
      <c r="G42" s="19">
        <f>PRODUCT(E42,F42)</f>
        <v>0</v>
      </c>
      <c r="H42" s="21">
        <v>0.8</v>
      </c>
      <c r="I42" s="20">
        <f>PRODUCT(E42,H42)</f>
        <v>0</v>
      </c>
      <c r="J42" s="33">
        <f t="shared" si="3"/>
        <v>0</v>
      </c>
      <c r="K42" s="47"/>
    </row>
    <row r="43" spans="1:10" s="8" customFormat="1" ht="12.75">
      <c r="A43" s="8" t="s">
        <v>49</v>
      </c>
      <c r="B43" s="9">
        <v>124</v>
      </c>
      <c r="C43" s="10"/>
      <c r="D43" s="9">
        <v>12</v>
      </c>
      <c r="E43" s="9"/>
      <c r="F43" s="9">
        <v>259</v>
      </c>
      <c r="G43" s="39">
        <f>PRODUCT(B43,D43/100,F43)</f>
        <v>3853.9199999999996</v>
      </c>
      <c r="H43" s="20">
        <v>2.9</v>
      </c>
      <c r="I43" s="14">
        <f>PRODUCT(B43,D43/100,H43)</f>
        <v>43.151999999999994</v>
      </c>
      <c r="J43" s="33">
        <f>G43/B43</f>
        <v>31.08</v>
      </c>
    </row>
    <row r="44" spans="1:10" s="8" customFormat="1" ht="12.75">
      <c r="A44" s="8" t="s">
        <v>72</v>
      </c>
      <c r="B44" s="9">
        <v>70</v>
      </c>
      <c r="C44" s="10"/>
      <c r="D44" s="9"/>
      <c r="E44" s="9">
        <v>18</v>
      </c>
      <c r="F44" s="9">
        <v>240</v>
      </c>
      <c r="G44" s="40">
        <f aca="true" t="shared" si="5" ref="G44:G50">PRODUCT(E44,F44)</f>
        <v>4320</v>
      </c>
      <c r="H44" s="21">
        <v>7.6</v>
      </c>
      <c r="I44" s="20">
        <f aca="true" t="shared" si="6" ref="I44:I50">PRODUCT(E44,H44)</f>
        <v>136.79999999999998</v>
      </c>
      <c r="J44" s="33">
        <f>G44/B44</f>
        <v>61.714285714285715</v>
      </c>
    </row>
    <row r="45" spans="1:10" s="8" customFormat="1" ht="12.75">
      <c r="A45" s="8" t="s">
        <v>51</v>
      </c>
      <c r="B45" s="9">
        <v>95</v>
      </c>
      <c r="C45" s="10"/>
      <c r="D45" s="9"/>
      <c r="E45" s="9">
        <v>13</v>
      </c>
      <c r="F45" s="9">
        <v>150</v>
      </c>
      <c r="G45" s="19">
        <f t="shared" si="5"/>
        <v>1950</v>
      </c>
      <c r="H45" s="20">
        <v>2.4</v>
      </c>
      <c r="I45" s="20">
        <f t="shared" si="6"/>
        <v>31.2</v>
      </c>
      <c r="J45" s="33">
        <f>G45/B45</f>
        <v>20.526315789473685</v>
      </c>
    </row>
    <row r="46" spans="1:10" s="8" customFormat="1" ht="12.75">
      <c r="A46" s="8" t="s">
        <v>91</v>
      </c>
      <c r="B46" s="9">
        <v>50</v>
      </c>
      <c r="C46" s="10"/>
      <c r="D46" s="9"/>
      <c r="E46" s="9">
        <v>1</v>
      </c>
      <c r="F46" s="9">
        <v>242</v>
      </c>
      <c r="G46" s="19">
        <f t="shared" si="5"/>
        <v>242</v>
      </c>
      <c r="H46" s="20">
        <v>3.6</v>
      </c>
      <c r="I46" s="20">
        <f t="shared" si="6"/>
        <v>3.6</v>
      </c>
      <c r="J46" s="33">
        <f>G46/B46</f>
        <v>4.84</v>
      </c>
    </row>
    <row r="47" spans="1:10" s="8" customFormat="1" ht="12.75">
      <c r="A47" s="8" t="s">
        <v>52</v>
      </c>
      <c r="B47" s="9">
        <v>100</v>
      </c>
      <c r="C47" s="10"/>
      <c r="D47" s="9"/>
      <c r="E47" s="9">
        <v>0</v>
      </c>
      <c r="F47" s="9">
        <v>197</v>
      </c>
      <c r="G47" s="19">
        <f t="shared" si="5"/>
        <v>0</v>
      </c>
      <c r="H47" s="20">
        <v>2.4</v>
      </c>
      <c r="I47" s="20">
        <f t="shared" si="6"/>
        <v>0</v>
      </c>
      <c r="J47" s="33">
        <f>G47/B47</f>
        <v>0</v>
      </c>
    </row>
    <row r="48" spans="1:11" s="8" customFormat="1" ht="12.75">
      <c r="A48" s="8" t="s">
        <v>83</v>
      </c>
      <c r="B48" s="9">
        <v>125</v>
      </c>
      <c r="C48" s="10"/>
      <c r="D48" s="9"/>
      <c r="E48" s="9">
        <v>16</v>
      </c>
      <c r="F48" s="9">
        <v>300</v>
      </c>
      <c r="G48" s="40">
        <f t="shared" si="5"/>
        <v>4800</v>
      </c>
      <c r="H48" s="21">
        <v>0.9</v>
      </c>
      <c r="I48" s="20">
        <f t="shared" si="6"/>
        <v>14.4</v>
      </c>
      <c r="J48" s="33">
        <f t="shared" si="3"/>
        <v>38.4</v>
      </c>
      <c r="K48" s="43"/>
    </row>
    <row r="49" spans="1:11" s="8" customFormat="1" ht="12.75">
      <c r="A49" s="8" t="s">
        <v>92</v>
      </c>
      <c r="B49" s="9">
        <v>50</v>
      </c>
      <c r="C49" s="10"/>
      <c r="D49" s="9"/>
      <c r="E49" s="9">
        <v>1</v>
      </c>
      <c r="F49" s="9">
        <v>300</v>
      </c>
      <c r="G49" s="40">
        <f t="shared" si="5"/>
        <v>300</v>
      </c>
      <c r="H49" s="21">
        <v>3.2</v>
      </c>
      <c r="I49" s="20">
        <f t="shared" si="6"/>
        <v>3.2</v>
      </c>
      <c r="J49" s="33">
        <f t="shared" si="3"/>
        <v>6</v>
      </c>
      <c r="K49" s="59"/>
    </row>
    <row r="50" spans="1:10" s="8" customFormat="1" ht="12.75">
      <c r="A50" s="8" t="s">
        <v>73</v>
      </c>
      <c r="B50" s="9">
        <v>30</v>
      </c>
      <c r="C50" s="10"/>
      <c r="D50" s="9"/>
      <c r="E50" s="9">
        <v>2</v>
      </c>
      <c r="F50" s="9">
        <v>242</v>
      </c>
      <c r="G50" s="12">
        <f t="shared" si="5"/>
        <v>484</v>
      </c>
      <c r="H50" s="20">
        <v>5</v>
      </c>
      <c r="I50" s="14">
        <f t="shared" si="6"/>
        <v>10</v>
      </c>
      <c r="J50" s="33">
        <f>G50/B50</f>
        <v>16.133333333333333</v>
      </c>
    </row>
    <row r="51" spans="1:11" s="8" customFormat="1" ht="12.75">
      <c r="A51" s="8" t="s">
        <v>65</v>
      </c>
      <c r="B51" s="9">
        <v>207</v>
      </c>
      <c r="C51" s="10"/>
      <c r="D51" s="9">
        <v>31</v>
      </c>
      <c r="E51" s="9">
        <v>64</v>
      </c>
      <c r="F51" s="9">
        <v>362</v>
      </c>
      <c r="G51" s="40">
        <f>PRODUCT(E51,F51)*0.82</f>
        <v>18997.76</v>
      </c>
      <c r="H51" s="21">
        <v>5.4</v>
      </c>
      <c r="I51" s="20">
        <f>PRODUCT(E51,H51)*0.82</f>
        <v>283.392</v>
      </c>
      <c r="J51" s="33">
        <f t="shared" si="3"/>
        <v>91.77661835748792</v>
      </c>
      <c r="K51" s="43"/>
    </row>
    <row r="52" spans="1:11" s="8" customFormat="1" ht="12.75">
      <c r="A52" s="8" t="s">
        <v>54</v>
      </c>
      <c r="B52" s="9">
        <v>113</v>
      </c>
      <c r="C52" s="10"/>
      <c r="D52" s="9"/>
      <c r="E52" s="9">
        <v>5</v>
      </c>
      <c r="F52" s="9">
        <v>252</v>
      </c>
      <c r="G52" s="56">
        <f>PRODUCT(E52,F52)</f>
        <v>1260</v>
      </c>
      <c r="H52" s="20">
        <v>2.4</v>
      </c>
      <c r="I52" s="21">
        <f>PRODUCT(E52,H52)</f>
        <v>12</v>
      </c>
      <c r="J52" s="33">
        <f t="shared" si="3"/>
        <v>11.150442477876107</v>
      </c>
      <c r="K52" s="47"/>
    </row>
    <row r="53" spans="1:11" s="8" customFormat="1" ht="12.75">
      <c r="A53" s="8" t="s">
        <v>61</v>
      </c>
      <c r="B53" s="9">
        <v>225</v>
      </c>
      <c r="C53" s="10"/>
      <c r="D53" s="9"/>
      <c r="E53" s="9">
        <v>244</v>
      </c>
      <c r="F53" s="9">
        <v>150</v>
      </c>
      <c r="G53" s="40">
        <f>PRODUCT(E53,F53)*0.64</f>
        <v>23424</v>
      </c>
      <c r="H53" s="20">
        <v>2.4</v>
      </c>
      <c r="I53" s="21">
        <f>PRODUCT(E53,H53)</f>
        <v>585.6</v>
      </c>
      <c r="J53" s="33">
        <f t="shared" si="3"/>
        <v>104.10666666666667</v>
      </c>
      <c r="K53" s="43"/>
    </row>
    <row r="54" spans="1:10" ht="12.75">
      <c r="A54" t="s">
        <v>32</v>
      </c>
      <c r="B54" s="3">
        <v>62</v>
      </c>
      <c r="E54" s="3">
        <v>24</v>
      </c>
      <c r="F54" s="3">
        <v>321</v>
      </c>
      <c r="G54" s="39">
        <f>PRODUCT(E54,F54)</f>
        <v>7704</v>
      </c>
      <c r="H54" s="14">
        <v>6.6</v>
      </c>
      <c r="I54" s="14">
        <f>PRODUCT(B54,D54/100,H54)</f>
        <v>0</v>
      </c>
      <c r="J54" s="33">
        <f t="shared" si="3"/>
        <v>124.25806451612904</v>
      </c>
    </row>
    <row r="55" spans="1:10" ht="12.75">
      <c r="A55" t="s">
        <v>66</v>
      </c>
      <c r="B55" s="3">
        <v>25</v>
      </c>
      <c r="D55" s="3">
        <v>10</v>
      </c>
      <c r="E55" s="3">
        <v>2</v>
      </c>
      <c r="F55" s="3">
        <v>321</v>
      </c>
      <c r="G55" s="48">
        <f>PRODUCT(B55,D55/100,F55)</f>
        <v>802.5</v>
      </c>
      <c r="H55" s="14">
        <v>6.6</v>
      </c>
      <c r="I55" s="14">
        <f>PRODUCT(B55,D55/100,H55)</f>
        <v>16.5</v>
      </c>
      <c r="J55" s="33">
        <f t="shared" si="3"/>
        <v>32.1</v>
      </c>
    </row>
    <row r="56" spans="1:10" ht="12.75">
      <c r="A56" t="s">
        <v>33</v>
      </c>
      <c r="B56" s="3">
        <v>31</v>
      </c>
      <c r="D56" s="3">
        <v>0</v>
      </c>
      <c r="F56" s="3">
        <v>251</v>
      </c>
      <c r="G56" s="12">
        <f>PRODUCT(B56,D56/100,F56)</f>
        <v>0</v>
      </c>
      <c r="H56" s="14">
        <v>5.3</v>
      </c>
      <c r="I56" s="14">
        <f>PRODUCT(B56,D56/100,H56)</f>
        <v>0</v>
      </c>
      <c r="J56" s="33">
        <f t="shared" si="3"/>
        <v>0</v>
      </c>
    </row>
    <row r="57" spans="1:10" ht="12.75">
      <c r="A57" t="s">
        <v>50</v>
      </c>
      <c r="B57" s="3">
        <v>31</v>
      </c>
      <c r="D57" s="3">
        <v>0</v>
      </c>
      <c r="F57" s="3">
        <v>251</v>
      </c>
      <c r="G57" s="12">
        <f>PRODUCT(B57,D57/100,F57)</f>
        <v>0</v>
      </c>
      <c r="H57" s="14">
        <v>5.3</v>
      </c>
      <c r="I57" s="14">
        <f>PRODUCT(B57,D57/100,H57)</f>
        <v>0</v>
      </c>
      <c r="J57" s="33">
        <f t="shared" si="3"/>
        <v>0</v>
      </c>
    </row>
    <row r="58" spans="1:10" s="8" customFormat="1" ht="12.75">
      <c r="A58" s="8" t="s">
        <v>76</v>
      </c>
      <c r="B58" s="9">
        <v>79</v>
      </c>
      <c r="C58" s="10"/>
      <c r="D58" s="9"/>
      <c r="E58" s="9">
        <v>0</v>
      </c>
      <c r="F58" s="9">
        <v>242</v>
      </c>
      <c r="G58" s="48">
        <f>PRODUCT(E58,F58)</f>
        <v>0</v>
      </c>
      <c r="H58" s="20">
        <v>5</v>
      </c>
      <c r="I58" s="14">
        <f>PRODUCT(E58,H58)</f>
        <v>0</v>
      </c>
      <c r="J58" s="33">
        <f>G58/B58</f>
        <v>0</v>
      </c>
    </row>
    <row r="59" spans="1:10" s="8" customFormat="1" ht="12.75">
      <c r="A59" s="8" t="s">
        <v>48</v>
      </c>
      <c r="B59" s="9">
        <v>98</v>
      </c>
      <c r="C59" s="10"/>
      <c r="D59" s="9">
        <v>10</v>
      </c>
      <c r="E59" s="9"/>
      <c r="F59" s="9">
        <v>161</v>
      </c>
      <c r="G59" s="48">
        <f>PRODUCT(B59,D59/100,F59)</f>
        <v>1577.8000000000002</v>
      </c>
      <c r="H59" s="20">
        <v>3</v>
      </c>
      <c r="I59" s="14">
        <f>PRODUCT(B59,D59/100,H59)</f>
        <v>29.400000000000002</v>
      </c>
      <c r="J59" s="33">
        <f t="shared" si="3"/>
        <v>16.1</v>
      </c>
    </row>
    <row r="60" spans="1:10" s="7" customFormat="1" ht="12.75">
      <c r="A60" s="24" t="s">
        <v>34</v>
      </c>
      <c r="B60" s="25">
        <f>SUM(B27:B40)</f>
        <v>331</v>
      </c>
      <c r="C60" s="26"/>
      <c r="D60" s="25"/>
      <c r="E60" s="25"/>
      <c r="F60" s="25"/>
      <c r="G60" s="27">
        <f>SUM(G8:G59)</f>
        <v>172787.13999999998</v>
      </c>
      <c r="H60" s="28"/>
      <c r="I60" s="28">
        <f>SUM(I8:I59)</f>
        <v>5826.258</v>
      </c>
      <c r="J60" s="30"/>
    </row>
    <row r="61" ht="12.75">
      <c r="A61" s="1" t="s">
        <v>35</v>
      </c>
    </row>
    <row r="62" spans="1:10" ht="12.75">
      <c r="A62" t="s">
        <v>36</v>
      </c>
      <c r="B62" s="3">
        <v>12</v>
      </c>
      <c r="C62" s="4" t="s">
        <v>13</v>
      </c>
      <c r="D62" s="3">
        <v>100</v>
      </c>
      <c r="F62" s="3">
        <v>157</v>
      </c>
      <c r="G62" s="12">
        <f>PRODUCT(B62,D62/100,F62)</f>
        <v>1884</v>
      </c>
      <c r="H62" s="14">
        <v>6.2</v>
      </c>
      <c r="I62" s="14">
        <f aca="true" t="shared" si="7" ref="I62:I72">PRODUCT(B62,D62/100,H62)</f>
        <v>74.4</v>
      </c>
      <c r="J62" s="37">
        <f aca="true" t="shared" si="8" ref="J62:J72">G62/B62</f>
        <v>157</v>
      </c>
    </row>
    <row r="63" spans="1:10" s="11" customFormat="1" ht="12.75">
      <c r="A63" s="11" t="s">
        <v>37</v>
      </c>
      <c r="B63" s="12">
        <v>7.5</v>
      </c>
      <c r="C63" s="13"/>
      <c r="D63" s="12">
        <v>68</v>
      </c>
      <c r="E63" s="12"/>
      <c r="F63" s="12">
        <v>137</v>
      </c>
      <c r="G63" s="12">
        <f>PRODUCT(B63,D63/100,F63)</f>
        <v>698.7</v>
      </c>
      <c r="H63" s="14">
        <v>5.1</v>
      </c>
      <c r="I63" s="14">
        <f t="shared" si="7"/>
        <v>26.01</v>
      </c>
      <c r="J63" s="45">
        <f t="shared" si="8"/>
        <v>93.16000000000001</v>
      </c>
    </row>
    <row r="64" spans="1:10" ht="12.75">
      <c r="A64" t="s">
        <v>17</v>
      </c>
      <c r="B64" s="3">
        <v>15</v>
      </c>
      <c r="C64" s="4" t="s">
        <v>11</v>
      </c>
      <c r="D64" s="3">
        <v>55</v>
      </c>
      <c r="E64" s="3">
        <v>10</v>
      </c>
      <c r="F64" s="3">
        <v>6.1</v>
      </c>
      <c r="G64" s="19">
        <f>PRODUCT(E64,F64)</f>
        <v>61</v>
      </c>
      <c r="H64" s="14">
        <v>5.6</v>
      </c>
      <c r="I64" s="20">
        <f>PRODUCT(E64,H64)</f>
        <v>56</v>
      </c>
      <c r="J64" s="37">
        <f t="shared" si="8"/>
        <v>4.066666666666666</v>
      </c>
    </row>
    <row r="65" spans="1:10" s="11" customFormat="1" ht="12.75">
      <c r="A65" s="11" t="s">
        <v>38</v>
      </c>
      <c r="B65" s="12">
        <v>10</v>
      </c>
      <c r="C65" s="13"/>
      <c r="D65" s="12">
        <v>44</v>
      </c>
      <c r="E65" s="12"/>
      <c r="F65" s="12">
        <v>156</v>
      </c>
      <c r="G65" s="12">
        <f>PRODUCT(B65,D65/100,F65)</f>
        <v>686.4000000000001</v>
      </c>
      <c r="H65" s="14">
        <v>4.1</v>
      </c>
      <c r="I65" s="14">
        <f t="shared" si="7"/>
        <v>18.04</v>
      </c>
      <c r="J65" s="37">
        <f t="shared" si="8"/>
        <v>68.64000000000001</v>
      </c>
    </row>
    <row r="66" spans="1:10" ht="12.75">
      <c r="A66" t="s">
        <v>39</v>
      </c>
      <c r="B66" s="3">
        <v>5</v>
      </c>
      <c r="G66" s="12">
        <v>0</v>
      </c>
      <c r="I66" s="14">
        <f t="shared" si="7"/>
        <v>0</v>
      </c>
      <c r="J66" s="37">
        <f t="shared" si="8"/>
        <v>0</v>
      </c>
    </row>
    <row r="67" spans="1:10" ht="12.75">
      <c r="A67" t="s">
        <v>40</v>
      </c>
      <c r="B67" s="3">
        <v>10</v>
      </c>
      <c r="C67" s="4" t="s">
        <v>13</v>
      </c>
      <c r="D67" s="3">
        <v>76</v>
      </c>
      <c r="F67" s="3">
        <v>128</v>
      </c>
      <c r="G67" s="12">
        <f aca="true" t="shared" si="9" ref="G67:G72">PRODUCT(B67,D67/100,F67)</f>
        <v>972.8</v>
      </c>
      <c r="H67" s="14">
        <v>14.1</v>
      </c>
      <c r="I67" s="14">
        <f t="shared" si="7"/>
        <v>107.16</v>
      </c>
      <c r="J67" s="37">
        <f t="shared" si="8"/>
        <v>97.28</v>
      </c>
    </row>
    <row r="68" spans="1:10" ht="12.75">
      <c r="A68" t="s">
        <v>41</v>
      </c>
      <c r="B68" s="3">
        <v>25</v>
      </c>
      <c r="C68" s="4" t="s">
        <v>13</v>
      </c>
      <c r="D68" s="3">
        <v>135</v>
      </c>
      <c r="F68" s="3">
        <v>52</v>
      </c>
      <c r="G68" s="12">
        <f t="shared" si="9"/>
        <v>1755</v>
      </c>
      <c r="H68" s="14">
        <v>3.8</v>
      </c>
      <c r="I68" s="14">
        <f t="shared" si="7"/>
        <v>128.25</v>
      </c>
      <c r="J68" s="37">
        <f t="shared" si="8"/>
        <v>70.2</v>
      </c>
    </row>
    <row r="69" spans="1:10" ht="12.75">
      <c r="A69" t="s">
        <v>43</v>
      </c>
      <c r="B69" s="3">
        <v>15</v>
      </c>
      <c r="C69" s="4" t="s">
        <v>11</v>
      </c>
      <c r="D69" s="3">
        <v>202</v>
      </c>
      <c r="F69" s="3">
        <v>52</v>
      </c>
      <c r="G69" s="12">
        <f t="shared" si="9"/>
        <v>1575.6000000000001</v>
      </c>
      <c r="H69" s="14">
        <v>3.8</v>
      </c>
      <c r="I69" s="14">
        <f>PRODUCT(B69,D69/100,H69)</f>
        <v>115.14</v>
      </c>
      <c r="J69" s="37">
        <f>G69/B69</f>
        <v>105.04</v>
      </c>
    </row>
    <row r="70" spans="1:10" ht="12.75">
      <c r="A70" t="s">
        <v>20</v>
      </c>
      <c r="B70" s="3">
        <v>7.5</v>
      </c>
      <c r="C70" s="4" t="s">
        <v>13</v>
      </c>
      <c r="D70" s="3">
        <v>45</v>
      </c>
      <c r="F70" s="3">
        <v>200</v>
      </c>
      <c r="G70" s="12">
        <f t="shared" si="9"/>
        <v>675</v>
      </c>
      <c r="H70" s="14">
        <v>16.3</v>
      </c>
      <c r="I70" s="14">
        <f>PRODUCT(B70,D70/100,H70)</f>
        <v>55.0125</v>
      </c>
      <c r="J70" s="37">
        <f>G70/B70</f>
        <v>90</v>
      </c>
    </row>
    <row r="71" spans="1:10" ht="12.75">
      <c r="A71" t="s">
        <v>15</v>
      </c>
      <c r="B71" s="3">
        <v>7.5</v>
      </c>
      <c r="C71" s="4" t="s">
        <v>11</v>
      </c>
      <c r="D71" s="3">
        <v>100</v>
      </c>
      <c r="F71" s="3">
        <v>85</v>
      </c>
      <c r="G71" s="12">
        <f t="shared" si="9"/>
        <v>637.5</v>
      </c>
      <c r="H71" s="14">
        <v>10.5</v>
      </c>
      <c r="I71" s="14">
        <f t="shared" si="7"/>
        <v>78.75</v>
      </c>
      <c r="J71" s="37">
        <f t="shared" si="8"/>
        <v>85</v>
      </c>
    </row>
    <row r="72" spans="1:10" ht="12.75">
      <c r="A72" t="s">
        <v>42</v>
      </c>
      <c r="B72" s="3">
        <v>7.5</v>
      </c>
      <c r="C72" s="4" t="s">
        <v>13</v>
      </c>
      <c r="D72" s="3">
        <v>135</v>
      </c>
      <c r="F72" s="3">
        <v>52</v>
      </c>
      <c r="G72" s="12">
        <f t="shared" si="9"/>
        <v>526.5</v>
      </c>
      <c r="H72" s="14">
        <v>3.8</v>
      </c>
      <c r="I72" s="14">
        <f t="shared" si="7"/>
        <v>38.475</v>
      </c>
      <c r="J72" s="37">
        <f t="shared" si="8"/>
        <v>70.2</v>
      </c>
    </row>
    <row r="73" spans="1:10" s="7" customFormat="1" ht="12.75">
      <c r="A73" s="24" t="s">
        <v>44</v>
      </c>
      <c r="B73" s="25">
        <f>SUM(B62:B72)</f>
        <v>122</v>
      </c>
      <c r="C73" s="26"/>
      <c r="D73" s="25"/>
      <c r="E73" s="25"/>
      <c r="F73" s="25"/>
      <c r="G73" s="27">
        <f>SUM(G62:G72)</f>
        <v>9472.5</v>
      </c>
      <c r="H73" s="28"/>
      <c r="I73" s="27">
        <f>SUM(I62:I72)</f>
        <v>697.2375000000001</v>
      </c>
      <c r="J73" s="30"/>
    </row>
    <row r="75" spans="1:9" ht="12.75">
      <c r="A75" s="2" t="s">
        <v>45</v>
      </c>
      <c r="G75" s="12">
        <f>SUM(G60,G73)</f>
        <v>182259.63999999998</v>
      </c>
      <c r="I75" s="12">
        <f>SUM(I60,I73)</f>
        <v>6523.4955</v>
      </c>
    </row>
    <row r="76" spans="1:9" ht="12.75">
      <c r="A76" s="2" t="s">
        <v>46</v>
      </c>
      <c r="G76" s="12">
        <f>PRODUCT(2250,2,365)</f>
        <v>1642500</v>
      </c>
      <c r="I76" s="12">
        <f>PRODUCT(0.28,270,365)</f>
        <v>27594.000000000004</v>
      </c>
    </row>
    <row r="77" spans="1:10" s="7" customFormat="1" ht="12.75">
      <c r="A77" s="24" t="s">
        <v>64</v>
      </c>
      <c r="B77" s="25"/>
      <c r="C77" s="26"/>
      <c r="D77" s="25"/>
      <c r="E77" s="25"/>
      <c r="F77" s="25"/>
      <c r="G77" s="29">
        <f>PRODUCT(G75/G76)</f>
        <v>0.11096477321156772</v>
      </c>
      <c r="H77" s="28"/>
      <c r="I77" s="29">
        <f>PRODUCT(I75/I76)</f>
        <v>0.23640992607088496</v>
      </c>
      <c r="J77" s="30"/>
    </row>
  </sheetData>
  <sheetProtection/>
  <printOptions gridLines="1"/>
  <pageMargins left="0.6" right="0.6" top="0.75" bottom="0.75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Calories</dc:title>
  <dc:subject/>
  <dc:creator>Gene Bazan</dc:creator>
  <cp:keywords/>
  <dc:description/>
  <cp:lastModifiedBy>genebazan</cp:lastModifiedBy>
  <cp:lastPrinted>2014-02-16T01:43:24Z</cp:lastPrinted>
  <dcterms:created xsi:type="dcterms:W3CDTF">2007-11-24T03:22:46Z</dcterms:created>
  <dcterms:modified xsi:type="dcterms:W3CDTF">2015-01-15T01:50:17Z</dcterms:modified>
  <cp:category/>
  <cp:version/>
  <cp:contentType/>
  <cp:contentStatus/>
</cp:coreProperties>
</file>